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ITI\Ridici vybor SOMO 21_27\20251030 28. ŘV SOMO\Vystupy\vyzva_42_zel_infra_II\"/>
    </mc:Choice>
  </mc:AlternateContent>
  <xr:revisionPtr revIDLastSave="0" documentId="13_ncr:1_{5CE17D59-135D-47EC-9BD3-B6F6F614A30E}" xr6:coauthVersionLast="47" xr6:coauthVersionMax="47" xr10:uidLastSave="{00000000-0000-0000-0000-000000000000}"/>
  <bookViews>
    <workbookView xWindow="28680" yWindow="8775" windowWidth="29040" windowHeight="15720" xr2:uid="{5B94154F-445A-4141-B4D0-0C1DA372B017}"/>
  </bookViews>
  <sheets>
    <sheet name="stanovení CZV a dotac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32" i="3" s="1"/>
  <c r="E22" i="3"/>
  <c r="E21" i="3"/>
  <c r="E20" i="3"/>
  <c r="E29" i="3" s="1"/>
  <c r="E19" i="3"/>
  <c r="E28" i="3" s="1"/>
  <c r="E15" i="3"/>
  <c r="E30" i="3" l="1"/>
  <c r="E24" i="3"/>
  <c r="H23" i="3" s="1"/>
  <c r="E31" i="3"/>
  <c r="H22" i="3" l="1"/>
  <c r="H21" i="3"/>
  <c r="H19" i="3"/>
  <c r="H20" i="3"/>
  <c r="E26" i="3"/>
  <c r="E33" i="3" s="1"/>
  <c r="E35" i="3" s="1"/>
  <c r="H33" i="3" l="1"/>
  <c r="G17" i="3"/>
  <c r="G14" i="3"/>
  <c r="G13" i="3"/>
  <c r="G15" i="3"/>
  <c r="H29" i="3"/>
  <c r="H32" i="3"/>
  <c r="H28" i="3"/>
  <c r="H30" i="3"/>
  <c r="H31" i="3"/>
</calcChain>
</file>

<file path=xl/sharedStrings.xml><?xml version="1.0" encoding="utf-8"?>
<sst xmlns="http://schemas.openxmlformats.org/spreadsheetml/2006/main" count="35" uniqueCount="35">
  <si>
    <t>Doplňující informace:</t>
  </si>
  <si>
    <t>Žadatel vyplňuje pouze žlutě podbarvené buňky.</t>
  </si>
  <si>
    <t>Způsobilé výdaje</t>
  </si>
  <si>
    <t>Oblast intervence</t>
  </si>
  <si>
    <t>Volitelný komentář ke stanovení objemu výdajů</t>
  </si>
  <si>
    <t>Objem přímých výdajů</t>
  </si>
  <si>
    <t>Limit výdajů v CZV</t>
  </si>
  <si>
    <t>Plnění limitu výdajů v CZV</t>
  </si>
  <si>
    <t>Podíl oblasti intervence</t>
  </si>
  <si>
    <t>Přímé výdaje</t>
  </si>
  <si>
    <t>nákup pozemku/souboru pozemků v limitu 10 %</t>
  </si>
  <si>
    <t>souhrnný limit v případě kombinace limitu 10 % a 15 % (projekt musí plnit kumulativně všechny limity)</t>
  </si>
  <si>
    <t>veřejná a technická infrastruktura v limitu 10 %</t>
  </si>
  <si>
    <t>přímé výdaje na oblast intervence 048</t>
  </si>
  <si>
    <t>přímé výdaje na oblast intervence 064</t>
  </si>
  <si>
    <t>přímé výdaje na oblast intervence 073</t>
  </si>
  <si>
    <t>přímé výdaje na oblast intervence 077</t>
  </si>
  <si>
    <t>přímé výdaje na oblast intervence 079</t>
  </si>
  <si>
    <t>Přímé výdaje celkem</t>
  </si>
  <si>
    <t>Nepřímé náklady celkem (hodnota 7 % přímých výdajů)</t>
  </si>
  <si>
    <t>výdaje na oblast intervence 048 včetně příslušných nepřímých výdajů</t>
  </si>
  <si>
    <t>výdaje na oblast intervence 064 včetně příslušných nepřímých výdajů</t>
  </si>
  <si>
    <t>výdaje na oblast intervence 073 včetně příslušných nepřímých výdajů</t>
  </si>
  <si>
    <t>výdaje na oblast intervence 077 včetně příslušných nepřímých výdajů</t>
  </si>
  <si>
    <t>výdaje na oblast intervence 079 včetně příslušných nepřímých výdajů</t>
  </si>
  <si>
    <t>Celkové způsobilé výdaje</t>
  </si>
  <si>
    <t>nákup pozemku/souboru pozemků zahrnující opuštěnou nemovitost v limitu 15 %</t>
  </si>
  <si>
    <t>Předpokládaná částka spolufinancování z EU (85% CZV)</t>
  </si>
  <si>
    <t>Název záměru:</t>
  </si>
  <si>
    <t>propustné povrchy, retenční a akumulační nádrže, retenční a závlahový systém, vsakovací zařízení, úpravu či vznik vodních ploch, toků a břehů, demolice, sanace území a likvidaci odpadu, mobiliář obsahující solární prvky, přístřešky, altány, zastávky a veřejné toalety s fotovoltaickými panely, veřejné osvětlení na solární energii (plně funkční a nezávislé na elektrické distribuční soustavě), dobíjecí stanice, pokud jsou na fotovoltaické panely, ostatní způsobilé výdaje v hlavní části projektu (výsadba a revitalizace zeleně), atd.</t>
  </si>
  <si>
    <t>Hlavní část projektu (modrozelená infrastruktura)</t>
  </si>
  <si>
    <t>Doprovodná část projektu (šedá infrastruktura)</t>
  </si>
  <si>
    <t>pro výzvu nositele ITI č. 42 Zelená infrastruktura veřejných prostranství II</t>
  </si>
  <si>
    <t>Příloha č. 2 Výpočtový nástroj pro stanovení CZV a výše dotace</t>
  </si>
  <si>
    <t xml:space="preserve">Přehled výdajů je uveden v kap. 4.2 Specifických pravidel výzvy IROP č. 77 Zelená infrastruktura SC 2.2 (ITI)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</si>
</sst>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0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0" applyNumberFormat="1"/>
    <xf numFmtId="0" fontId="3" fillId="0" borderId="1" xfId="0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0" fillId="2" borderId="6" xfId="0" applyFill="1" applyBorder="1" applyAlignment="1">
      <alignment vertical="top"/>
    </xf>
    <xf numFmtId="164" fontId="3" fillId="0" borderId="7" xfId="0" applyNumberFormat="1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3" borderId="9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164" fontId="4" fillId="0" borderId="10" xfId="0" applyNumberFormat="1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3" fillId="4" borderId="10" xfId="0" applyFont="1" applyFill="1" applyBorder="1" applyAlignment="1">
      <alignment vertical="top"/>
    </xf>
    <xf numFmtId="164" fontId="4" fillId="4" borderId="10" xfId="0" applyNumberFormat="1" applyFont="1" applyFill="1" applyBorder="1"/>
    <xf numFmtId="0" fontId="3" fillId="4" borderId="10" xfId="0" applyFont="1" applyFill="1" applyBorder="1"/>
    <xf numFmtId="0" fontId="0" fillId="4" borderId="11" xfId="0" applyFill="1" applyBorder="1"/>
    <xf numFmtId="0" fontId="0" fillId="4" borderId="10" xfId="0" applyFill="1" applyBorder="1"/>
    <xf numFmtId="0" fontId="0" fillId="4" borderId="12" xfId="0" applyFill="1" applyBorder="1"/>
    <xf numFmtId="0" fontId="0" fillId="0" borderId="0" xfId="0" applyAlignment="1">
      <alignment vertical="center"/>
    </xf>
    <xf numFmtId="0" fontId="0" fillId="0" borderId="10" xfId="0" applyBorder="1" applyAlignment="1">
      <alignment horizontal="left" vertical="center" wrapText="1" indent="3"/>
    </xf>
    <xf numFmtId="164" fontId="0" fillId="0" borderId="10" xfId="0" applyNumberFormat="1" applyBorder="1" applyAlignment="1">
      <alignment vertical="center"/>
    </xf>
    <xf numFmtId="0" fontId="0" fillId="2" borderId="10" xfId="0" applyFill="1" applyBorder="1" applyAlignment="1">
      <alignment vertical="center"/>
    </xf>
    <xf numFmtId="165" fontId="4" fillId="2" borderId="11" xfId="0" applyNumberFormat="1" applyFont="1" applyFill="1" applyBorder="1" applyAlignment="1">
      <alignment vertical="center"/>
    </xf>
    <xf numFmtId="165" fontId="0" fillId="5" borderId="10" xfId="0" applyNumberForma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0" xfId="0" applyNumberFormat="1" applyBorder="1"/>
    <xf numFmtId="0" fontId="0" fillId="5" borderId="10" xfId="0" applyFill="1" applyBorder="1" applyAlignment="1">
      <alignment horizontal="left" indent="3"/>
    </xf>
    <xf numFmtId="0" fontId="0" fillId="2" borderId="10" xfId="0" applyFill="1" applyBorder="1"/>
    <xf numFmtId="10" fontId="0" fillId="5" borderId="11" xfId="1" applyNumberFormat="1" applyFont="1" applyFill="1" applyBorder="1"/>
    <xf numFmtId="10" fontId="4" fillId="5" borderId="10" xfId="0" applyNumberFormat="1" applyFont="1" applyFill="1" applyBorder="1"/>
    <xf numFmtId="165" fontId="4" fillId="2" borderId="10" xfId="0" applyNumberFormat="1" applyFont="1" applyFill="1" applyBorder="1"/>
    <xf numFmtId="10" fontId="0" fillId="0" borderId="11" xfId="1" applyNumberFormat="1" applyFont="1" applyFill="1" applyBorder="1"/>
    <xf numFmtId="0" fontId="0" fillId="6" borderId="10" xfId="0" applyFill="1" applyBorder="1" applyAlignment="1">
      <alignment horizontal="left" indent="3"/>
    </xf>
    <xf numFmtId="164" fontId="0" fillId="6" borderId="10" xfId="0" applyNumberFormat="1" applyFill="1" applyBorder="1"/>
    <xf numFmtId="0" fontId="0" fillId="6" borderId="10" xfId="0" applyFill="1" applyBorder="1"/>
    <xf numFmtId="165" fontId="4" fillId="6" borderId="10" xfId="0" applyNumberFormat="1" applyFont="1" applyFill="1" applyBorder="1"/>
    <xf numFmtId="10" fontId="0" fillId="6" borderId="10" xfId="1" applyNumberFormat="1" applyFont="1" applyFill="1" applyBorder="1"/>
    <xf numFmtId="10" fontId="4" fillId="6" borderId="10" xfId="0" applyNumberFormat="1" applyFont="1" applyFill="1" applyBorder="1"/>
    <xf numFmtId="164" fontId="0" fillId="4" borderId="10" xfId="0" applyNumberForma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165" fontId="4" fillId="4" borderId="10" xfId="0" applyNumberFormat="1" applyFont="1" applyFill="1" applyBorder="1" applyAlignment="1">
      <alignment vertical="center"/>
    </xf>
    <xf numFmtId="165" fontId="0" fillId="4" borderId="11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4" fillId="0" borderId="0" xfId="0" applyFont="1"/>
    <xf numFmtId="0" fontId="4" fillId="6" borderId="10" xfId="0" applyFont="1" applyFill="1" applyBorder="1"/>
    <xf numFmtId="165" fontId="4" fillId="6" borderId="11" xfId="0" applyNumberFormat="1" applyFont="1" applyFill="1" applyBorder="1"/>
    <xf numFmtId="0" fontId="3" fillId="7" borderId="10" xfId="0" applyFont="1" applyFill="1" applyBorder="1"/>
    <xf numFmtId="164" fontId="4" fillId="7" borderId="10" xfId="0" applyNumberFormat="1" applyFont="1" applyFill="1" applyBorder="1"/>
    <xf numFmtId="165" fontId="5" fillId="7" borderId="10" xfId="0" applyNumberFormat="1" applyFont="1" applyFill="1" applyBorder="1"/>
    <xf numFmtId="165" fontId="3" fillId="7" borderId="11" xfId="0" applyNumberFormat="1" applyFont="1" applyFill="1" applyBorder="1"/>
    <xf numFmtId="0" fontId="0" fillId="7" borderId="10" xfId="0" applyFill="1" applyBorder="1"/>
    <xf numFmtId="164" fontId="4" fillId="6" borderId="10" xfId="0" applyNumberFormat="1" applyFont="1" applyFill="1" applyBorder="1"/>
    <xf numFmtId="0" fontId="3" fillId="3" borderId="10" xfId="0" applyFont="1" applyFill="1" applyBorder="1" applyAlignment="1">
      <alignment vertical="center"/>
    </xf>
    <xf numFmtId="164" fontId="3" fillId="3" borderId="10" xfId="0" applyNumberFormat="1" applyFont="1" applyFill="1" applyBorder="1"/>
    <xf numFmtId="0" fontId="3" fillId="3" borderId="10" xfId="0" applyFont="1" applyFill="1" applyBorder="1"/>
    <xf numFmtId="165" fontId="5" fillId="3" borderId="10" xfId="0" applyNumberFormat="1" applyFont="1" applyFill="1" applyBorder="1" applyAlignment="1">
      <alignment vertical="center"/>
    </xf>
    <xf numFmtId="165" fontId="3" fillId="3" borderId="11" xfId="0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10" fontId="3" fillId="3" borderId="12" xfId="0" applyNumberFormat="1" applyFont="1" applyFill="1" applyBorder="1" applyAlignment="1">
      <alignment vertical="center"/>
    </xf>
    <xf numFmtId="0" fontId="3" fillId="8" borderId="10" xfId="0" applyFont="1" applyFill="1" applyBorder="1"/>
    <xf numFmtId="0" fontId="0" fillId="8" borderId="10" xfId="0" applyFill="1" applyBorder="1"/>
    <xf numFmtId="165" fontId="5" fillId="8" borderId="10" xfId="0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8" fillId="2" borderId="0" xfId="0" applyFont="1" applyFill="1"/>
  </cellXfs>
  <cellStyles count="2">
    <cellStyle name="Normální" xfId="0" builtinId="0"/>
    <cellStyle name="Procenta" xfId="1" builtinId="5"/>
  </cellStyles>
  <dxfs count="4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CD0F2"/>
      <color rgb="FFF9ADE7"/>
      <color rgb="FF66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E591-CCF9-4CEF-AE88-BD9F5DD98942}">
  <dimension ref="A1:H37"/>
  <sheetViews>
    <sheetView tabSelected="1" zoomScale="99" zoomScaleNormal="99" workbookViewId="0">
      <selection activeCell="E5" sqref="E5"/>
    </sheetView>
  </sheetViews>
  <sheetFormatPr defaultRowHeight="15" x14ac:dyDescent="0.25"/>
  <cols>
    <col min="1" max="1" width="2.140625" customWidth="1"/>
    <col min="2" max="2" width="90.5703125" customWidth="1"/>
    <col min="3" max="3" width="12.140625" hidden="1" customWidth="1"/>
    <col min="4" max="4" width="15.85546875" hidden="1" customWidth="1"/>
    <col min="5" max="5" width="22.42578125" customWidth="1"/>
    <col min="6" max="7" width="12.7109375" customWidth="1"/>
    <col min="8" max="8" width="12.7109375" hidden="1" customWidth="1"/>
  </cols>
  <sheetData>
    <row r="1" spans="1:8" ht="15.75" x14ac:dyDescent="0.25">
      <c r="B1" s="1" t="s">
        <v>33</v>
      </c>
      <c r="C1" s="2"/>
    </row>
    <row r="2" spans="1:8" x14ac:dyDescent="0.25">
      <c r="B2" s="73" t="s">
        <v>32</v>
      </c>
      <c r="C2" s="2"/>
    </row>
    <row r="3" spans="1:8" x14ac:dyDescent="0.25">
      <c r="C3" s="2"/>
    </row>
    <row r="4" spans="1:8" x14ac:dyDescent="0.25">
      <c r="B4" s="3" t="s">
        <v>0</v>
      </c>
      <c r="C4" s="4"/>
      <c r="D4" s="5"/>
      <c r="E4" s="5"/>
      <c r="F4" s="5"/>
      <c r="G4" s="5"/>
      <c r="H4" s="6"/>
    </row>
    <row r="5" spans="1:8" x14ac:dyDescent="0.25">
      <c r="B5" s="7" t="s">
        <v>34</v>
      </c>
      <c r="C5" s="8"/>
      <c r="D5" s="9"/>
      <c r="E5" s="9"/>
      <c r="F5" s="9"/>
      <c r="G5" s="9"/>
      <c r="H5" s="10"/>
    </row>
    <row r="6" spans="1:8" x14ac:dyDescent="0.25">
      <c r="B6" s="11" t="s">
        <v>1</v>
      </c>
      <c r="C6" s="12"/>
      <c r="D6" s="13"/>
      <c r="E6" s="13"/>
      <c r="F6" s="13"/>
      <c r="G6" s="13"/>
      <c r="H6" s="14"/>
    </row>
    <row r="7" spans="1:8" x14ac:dyDescent="0.25">
      <c r="C7" s="2"/>
    </row>
    <row r="8" spans="1:8" ht="18.75" x14ac:dyDescent="0.3">
      <c r="B8" s="75" t="s">
        <v>28</v>
      </c>
      <c r="C8" s="2"/>
    </row>
    <row r="9" spans="1:8" ht="58.9" customHeight="1" x14ac:dyDescent="0.25">
      <c r="B9" s="15" t="s">
        <v>2</v>
      </c>
      <c r="C9" s="16" t="s">
        <v>3</v>
      </c>
      <c r="D9" s="15" t="s">
        <v>4</v>
      </c>
      <c r="E9" s="15" t="s">
        <v>5</v>
      </c>
      <c r="F9" s="15" t="s">
        <v>6</v>
      </c>
      <c r="G9" s="15" t="s">
        <v>7</v>
      </c>
      <c r="H9" s="15" t="s">
        <v>8</v>
      </c>
    </row>
    <row r="10" spans="1:8" x14ac:dyDescent="0.25">
      <c r="B10" s="17" t="s">
        <v>9</v>
      </c>
      <c r="C10" s="18"/>
      <c r="D10" s="17"/>
      <c r="E10" s="19"/>
      <c r="F10" s="20"/>
      <c r="G10" s="20"/>
      <c r="H10" s="21"/>
    </row>
    <row r="11" spans="1:8" x14ac:dyDescent="0.25">
      <c r="B11" s="22" t="s">
        <v>30</v>
      </c>
      <c r="C11" s="23"/>
      <c r="D11" s="24"/>
      <c r="E11" s="25"/>
      <c r="F11" s="26"/>
      <c r="G11" s="26"/>
      <c r="H11" s="27"/>
    </row>
    <row r="12" spans="1:8" ht="96.6" customHeight="1" x14ac:dyDescent="0.25">
      <c r="A12" s="28"/>
      <c r="B12" s="29" t="s">
        <v>29</v>
      </c>
      <c r="C12" s="30">
        <v>48</v>
      </c>
      <c r="D12" s="31"/>
      <c r="E12" s="32">
        <v>10000000</v>
      </c>
      <c r="F12" s="33"/>
      <c r="G12" s="34"/>
      <c r="H12" s="35"/>
    </row>
    <row r="13" spans="1:8" x14ac:dyDescent="0.25">
      <c r="A13" s="28"/>
      <c r="B13" s="37" t="s">
        <v>10</v>
      </c>
      <c r="C13" s="36">
        <v>79</v>
      </c>
      <c r="D13" s="38"/>
      <c r="E13" s="32">
        <v>0</v>
      </c>
      <c r="F13" s="39">
        <v>0.1</v>
      </c>
      <c r="G13" s="40">
        <f>E13/$E$33</f>
        <v>0</v>
      </c>
      <c r="H13" s="35"/>
    </row>
    <row r="14" spans="1:8" x14ac:dyDescent="0.25">
      <c r="A14" s="28"/>
      <c r="B14" s="37" t="s">
        <v>26</v>
      </c>
      <c r="C14" s="36">
        <v>79</v>
      </c>
      <c r="D14" s="38"/>
      <c r="E14" s="41">
        <v>0</v>
      </c>
      <c r="F14" s="42">
        <v>0.15</v>
      </c>
      <c r="G14" s="40">
        <f>E14/$E$33</f>
        <v>0</v>
      </c>
      <c r="H14" s="21"/>
    </row>
    <row r="15" spans="1:8" x14ac:dyDescent="0.25">
      <c r="A15" s="28"/>
      <c r="B15" s="43" t="s">
        <v>11</v>
      </c>
      <c r="C15" s="44"/>
      <c r="D15" s="45"/>
      <c r="E15" s="46">
        <f>E13+E14</f>
        <v>0</v>
      </c>
      <c r="F15" s="47">
        <v>0.15</v>
      </c>
      <c r="G15" s="48">
        <f>E15/$E$33</f>
        <v>0</v>
      </c>
      <c r="H15" s="45"/>
    </row>
    <row r="16" spans="1:8" x14ac:dyDescent="0.25">
      <c r="A16" s="28"/>
      <c r="B16" s="22" t="s">
        <v>31</v>
      </c>
      <c r="C16" s="49"/>
      <c r="D16" s="50"/>
      <c r="E16" s="51"/>
      <c r="F16" s="52"/>
      <c r="G16" s="50"/>
      <c r="H16" s="53"/>
    </row>
    <row r="17" spans="1:8" x14ac:dyDescent="0.25">
      <c r="A17" s="28"/>
      <c r="B17" s="37" t="s">
        <v>12</v>
      </c>
      <c r="C17" s="36">
        <v>79</v>
      </c>
      <c r="D17" s="38"/>
      <c r="E17" s="41">
        <v>1000000</v>
      </c>
      <c r="F17" s="39">
        <v>0.1</v>
      </c>
      <c r="G17" s="40">
        <f>E17/$E$33</f>
        <v>8.4961767204757857E-2</v>
      </c>
      <c r="H17" s="35"/>
    </row>
    <row r="18" spans="1:8" x14ac:dyDescent="0.25">
      <c r="C18" s="2"/>
      <c r="E18" s="54"/>
    </row>
    <row r="19" spans="1:8" hidden="1" x14ac:dyDescent="0.25">
      <c r="B19" s="55" t="s">
        <v>13</v>
      </c>
      <c r="C19" s="44">
        <v>48</v>
      </c>
      <c r="D19" s="55"/>
      <c r="E19" s="46">
        <f>SUMIFS($E$12:$E$17,$C$12:$C$17,C19)</f>
        <v>10000000</v>
      </c>
      <c r="F19" s="56"/>
      <c r="G19" s="48"/>
      <c r="H19" s="48">
        <f>E19/$E$24</f>
        <v>0.90909090909090906</v>
      </c>
    </row>
    <row r="20" spans="1:8" hidden="1" x14ac:dyDescent="0.25">
      <c r="B20" s="55" t="s">
        <v>14</v>
      </c>
      <c r="C20" s="44">
        <v>64</v>
      </c>
      <c r="D20" s="55"/>
      <c r="E20" s="46">
        <f>SUMIFS($E$12:$E$17,$C$12:$C$17,C20)</f>
        <v>0</v>
      </c>
      <c r="F20" s="56"/>
      <c r="G20" s="48"/>
      <c r="H20" s="48">
        <f t="shared" ref="H20:H23" si="0">E20/$E$24</f>
        <v>0</v>
      </c>
    </row>
    <row r="21" spans="1:8" hidden="1" x14ac:dyDescent="0.25">
      <c r="B21" s="55" t="s">
        <v>15</v>
      </c>
      <c r="C21" s="44">
        <v>73</v>
      </c>
      <c r="D21" s="55"/>
      <c r="E21" s="46">
        <f>SUMIFS($E$12:$E$17,$C$12:$C$17,C21)</f>
        <v>0</v>
      </c>
      <c r="F21" s="56"/>
      <c r="G21" s="48"/>
      <c r="H21" s="48">
        <f t="shared" si="0"/>
        <v>0</v>
      </c>
    </row>
    <row r="22" spans="1:8" hidden="1" x14ac:dyDescent="0.25">
      <c r="B22" s="55" t="s">
        <v>16</v>
      </c>
      <c r="C22" s="44">
        <v>77</v>
      </c>
      <c r="D22" s="55"/>
      <c r="E22" s="46">
        <f>SUMIFS($E$12:$E$17,$C$12:$C$17,C22)</f>
        <v>0</v>
      </c>
      <c r="F22" s="56"/>
      <c r="G22" s="48"/>
      <c r="H22" s="48">
        <f t="shared" si="0"/>
        <v>0</v>
      </c>
    </row>
    <row r="23" spans="1:8" hidden="1" x14ac:dyDescent="0.25">
      <c r="B23" s="55" t="s">
        <v>17</v>
      </c>
      <c r="C23" s="44">
        <v>79</v>
      </c>
      <c r="D23" s="55"/>
      <c r="E23" s="46">
        <f>SUMIFS($E$12:$E$17,$C$12:$C$17,C23)</f>
        <v>1000000</v>
      </c>
      <c r="F23" s="56"/>
      <c r="G23" s="48"/>
      <c r="H23" s="48">
        <f t="shared" si="0"/>
        <v>9.0909090909090912E-2</v>
      </c>
    </row>
    <row r="24" spans="1:8" x14ac:dyDescent="0.25">
      <c r="B24" s="57" t="s">
        <v>18</v>
      </c>
      <c r="C24" s="58"/>
      <c r="D24" s="57"/>
      <c r="E24" s="59">
        <f>SUM(E19:E23)</f>
        <v>11000000</v>
      </c>
      <c r="F24" s="60"/>
      <c r="G24" s="61"/>
      <c r="H24" s="61"/>
    </row>
    <row r="25" spans="1:8" x14ac:dyDescent="0.25">
      <c r="C25" s="2"/>
      <c r="E25" s="54"/>
    </row>
    <row r="26" spans="1:8" x14ac:dyDescent="0.25">
      <c r="B26" s="57" t="s">
        <v>19</v>
      </c>
      <c r="C26" s="58"/>
      <c r="D26" s="57"/>
      <c r="E26" s="59">
        <f>E24*0.07</f>
        <v>770000.00000000012</v>
      </c>
      <c r="F26" s="60"/>
      <c r="G26" s="61"/>
      <c r="H26" s="61"/>
    </row>
    <row r="27" spans="1:8" x14ac:dyDescent="0.25">
      <c r="C27" s="2"/>
      <c r="E27" s="54"/>
    </row>
    <row r="28" spans="1:8" hidden="1" x14ac:dyDescent="0.25">
      <c r="B28" s="55" t="s">
        <v>20</v>
      </c>
      <c r="C28" s="62"/>
      <c r="D28" s="55"/>
      <c r="E28" s="46">
        <f>E19*1.07</f>
        <v>10700000</v>
      </c>
      <c r="F28" s="56"/>
      <c r="G28" s="55"/>
      <c r="H28" s="48">
        <f>E28/$E$33</f>
        <v>0.90909090909090906</v>
      </c>
    </row>
    <row r="29" spans="1:8" hidden="1" x14ac:dyDescent="0.25">
      <c r="B29" s="55" t="s">
        <v>21</v>
      </c>
      <c r="C29" s="62"/>
      <c r="D29" s="55"/>
      <c r="E29" s="46">
        <f t="shared" ref="E29:E32" si="1">E20*1.07</f>
        <v>0</v>
      </c>
      <c r="F29" s="56"/>
      <c r="G29" s="55"/>
      <c r="H29" s="48">
        <f t="shared" ref="H29:H33" si="2">E29/$E$33</f>
        <v>0</v>
      </c>
    </row>
    <row r="30" spans="1:8" hidden="1" x14ac:dyDescent="0.25">
      <c r="B30" s="55" t="s">
        <v>22</v>
      </c>
      <c r="C30" s="62"/>
      <c r="D30" s="55"/>
      <c r="E30" s="46">
        <f t="shared" si="1"/>
        <v>0</v>
      </c>
      <c r="F30" s="56"/>
      <c r="G30" s="55"/>
      <c r="H30" s="48">
        <f t="shared" si="2"/>
        <v>0</v>
      </c>
    </row>
    <row r="31" spans="1:8" hidden="1" x14ac:dyDescent="0.25">
      <c r="B31" s="55" t="s">
        <v>23</v>
      </c>
      <c r="C31" s="62"/>
      <c r="D31" s="55"/>
      <c r="E31" s="46">
        <f t="shared" si="1"/>
        <v>0</v>
      </c>
      <c r="F31" s="56"/>
      <c r="G31" s="55"/>
      <c r="H31" s="48">
        <f t="shared" si="2"/>
        <v>0</v>
      </c>
    </row>
    <row r="32" spans="1:8" hidden="1" x14ac:dyDescent="0.25">
      <c r="B32" s="55" t="s">
        <v>24</v>
      </c>
      <c r="C32" s="62"/>
      <c r="D32" s="55"/>
      <c r="E32" s="46">
        <f t="shared" si="1"/>
        <v>1070000</v>
      </c>
      <c r="F32" s="56"/>
      <c r="G32" s="55"/>
      <c r="H32" s="48">
        <f t="shared" si="2"/>
        <v>9.0909090909090912E-2</v>
      </c>
    </row>
    <row r="33" spans="2:8" x14ac:dyDescent="0.25">
      <c r="B33" s="63" t="s">
        <v>25</v>
      </c>
      <c r="C33" s="64"/>
      <c r="D33" s="65"/>
      <c r="E33" s="66">
        <f>E24+E26</f>
        <v>11770000</v>
      </c>
      <c r="F33" s="67"/>
      <c r="G33" s="68"/>
      <c r="H33" s="69">
        <f t="shared" si="2"/>
        <v>1</v>
      </c>
    </row>
    <row r="35" spans="2:8" x14ac:dyDescent="0.25">
      <c r="B35" s="70" t="s">
        <v>27</v>
      </c>
      <c r="C35" s="71"/>
      <c r="D35" s="71"/>
      <c r="E35" s="72">
        <f>0.85*E33</f>
        <v>10004500</v>
      </c>
    </row>
    <row r="37" spans="2:8" x14ac:dyDescent="0.25">
      <c r="B37" s="74"/>
    </row>
  </sheetData>
  <protectedRanges>
    <protectedRange sqref="D17:E17 D12:E14" name="Oblast1_1"/>
  </protectedRanges>
  <conditionalFormatting sqref="G13:G15">
    <cfRule type="expression" dxfId="3" priority="1">
      <formula>G13&gt;F13</formula>
    </cfRule>
    <cfRule type="expression" dxfId="2" priority="2">
      <formula>G13&lt;=F13</formula>
    </cfRule>
  </conditionalFormatting>
  <conditionalFormatting sqref="G17">
    <cfRule type="expression" dxfId="1" priority="3">
      <formula>G17&gt;F17</formula>
    </cfRule>
    <cfRule type="expression" dxfId="0" priority="4">
      <formula>G17&lt;=F17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stanovení CZV a dotace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Pohlová Šárka</dc:creator>
  <cp:lastModifiedBy>Svobodník Jiří</cp:lastModifiedBy>
  <dcterms:created xsi:type="dcterms:W3CDTF">2023-04-18T06:17:36Z</dcterms:created>
  <dcterms:modified xsi:type="dcterms:W3CDTF">2025-10-31T06:40:22Z</dcterms:modified>
</cp:coreProperties>
</file>